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D31" i="1"/>
  <c r="D33" i="1" s="1"/>
  <c r="A29" i="1" l="1"/>
  <c r="C29" i="1" s="1"/>
  <c r="E28" i="1"/>
  <c r="A28" i="1"/>
  <c r="F28" i="1" s="1"/>
  <c r="A27" i="1"/>
  <c r="C27" i="1" s="1"/>
  <c r="A26" i="1"/>
  <c r="F26" i="1" s="1"/>
  <c r="A25" i="1"/>
  <c r="C25" i="1" s="1"/>
  <c r="A24" i="1"/>
  <c r="F24" i="1" s="1"/>
  <c r="A23" i="1"/>
  <c r="C23" i="1" s="1"/>
  <c r="A22" i="1"/>
  <c r="F22" i="1" s="1"/>
  <c r="A21" i="1"/>
  <c r="C21" i="1" s="1"/>
  <c r="A20" i="1"/>
  <c r="F20" i="1" s="1"/>
  <c r="A19" i="1"/>
  <c r="C19" i="1" s="1"/>
  <c r="A18" i="1"/>
  <c r="F18" i="1" s="1"/>
  <c r="A17" i="1"/>
  <c r="C17" i="1" s="1"/>
  <c r="A16" i="1"/>
  <c r="F16" i="1" s="1"/>
  <c r="A15" i="1"/>
  <c r="C15" i="1" s="1"/>
  <c r="A14" i="1"/>
  <c r="F14" i="1" s="1"/>
  <c r="A13" i="1"/>
  <c r="C13" i="1" s="1"/>
  <c r="G12" i="1"/>
  <c r="A11" i="1"/>
  <c r="C11" i="1" s="1"/>
  <c r="A10" i="1"/>
  <c r="E10" i="1" s="1"/>
  <c r="B7" i="1"/>
  <c r="E21" i="1" l="1"/>
  <c r="B24" i="1"/>
  <c r="E24" i="1"/>
  <c r="E17" i="1"/>
  <c r="B20" i="1"/>
  <c r="E13" i="1"/>
  <c r="B16" i="1"/>
  <c r="E20" i="1"/>
  <c r="E29" i="1"/>
  <c r="E16" i="1"/>
  <c r="E25" i="1"/>
  <c r="B28" i="1"/>
  <c r="B13" i="1"/>
  <c r="B17" i="1"/>
  <c r="B21" i="1"/>
  <c r="B25" i="1"/>
  <c r="B29" i="1"/>
  <c r="B19" i="1"/>
  <c r="B23" i="1"/>
  <c r="B27" i="1"/>
  <c r="B14" i="1"/>
  <c r="E15" i="1"/>
  <c r="B18" i="1"/>
  <c r="E19" i="1"/>
  <c r="B22" i="1"/>
  <c r="E23" i="1"/>
  <c r="B26" i="1"/>
  <c r="E27" i="1"/>
  <c r="B15" i="1"/>
  <c r="E14" i="1"/>
  <c r="E18" i="1"/>
  <c r="E22" i="1"/>
  <c r="E26" i="1"/>
  <c r="B10" i="1"/>
  <c r="E11" i="1"/>
  <c r="F13" i="1"/>
  <c r="G13" i="1" s="1"/>
  <c r="C14" i="1"/>
  <c r="G14" i="1" s="1"/>
  <c r="F15" i="1"/>
  <c r="G15" i="1" s="1"/>
  <c r="C16" i="1"/>
  <c r="G16" i="1" s="1"/>
  <c r="F17" i="1"/>
  <c r="G17" i="1" s="1"/>
  <c r="C18" i="1"/>
  <c r="G18" i="1" s="1"/>
  <c r="F19" i="1"/>
  <c r="G19" i="1" s="1"/>
  <c r="C20" i="1"/>
  <c r="G20" i="1" s="1"/>
  <c r="F21" i="1"/>
  <c r="G21" i="1" s="1"/>
  <c r="C22" i="1"/>
  <c r="G22" i="1" s="1"/>
  <c r="F23" i="1"/>
  <c r="G23" i="1" s="1"/>
  <c r="C24" i="1"/>
  <c r="G24" i="1" s="1"/>
  <c r="F25" i="1"/>
  <c r="G25" i="1" s="1"/>
  <c r="C26" i="1"/>
  <c r="G26" i="1" s="1"/>
  <c r="F27" i="1"/>
  <c r="G27" i="1" s="1"/>
  <c r="C28" i="1"/>
  <c r="G28" i="1" s="1"/>
  <c r="F29" i="1"/>
  <c r="G29" i="1" s="1"/>
  <c r="F10" i="1"/>
  <c r="C10" i="1"/>
  <c r="F11" i="1"/>
  <c r="G11" i="1" s="1"/>
  <c r="B11" i="1"/>
  <c r="C30" i="1" l="1"/>
  <c r="C33" i="1" s="1"/>
  <c r="G10" i="1"/>
  <c r="B30" i="1"/>
  <c r="B33" i="1" s="1"/>
  <c r="G32" i="1" l="1"/>
  <c r="G33" i="1" s="1"/>
</calcChain>
</file>

<file path=xl/sharedStrings.xml><?xml version="1.0" encoding="utf-8"?>
<sst xmlns="http://schemas.openxmlformats.org/spreadsheetml/2006/main" count="50" uniqueCount="35">
  <si>
    <t>임산물매각예정가격평정서</t>
    <phoneticPr fontId="3" type="noConversion"/>
  </si>
  <si>
    <t xml:space="preserve">조 사 일 자 : </t>
    <phoneticPr fontId="3" type="noConversion"/>
  </si>
  <si>
    <t>2021. 9. 23.</t>
    <phoneticPr fontId="6" type="noConversion"/>
  </si>
  <si>
    <t xml:space="preserve">조사자 직급 : </t>
    <phoneticPr fontId="3" type="noConversion"/>
  </si>
  <si>
    <t>임업서기보</t>
  </si>
  <si>
    <t xml:space="preserve">조사자 성명 : </t>
    <phoneticPr fontId="3" type="noConversion"/>
  </si>
  <si>
    <t>김나림</t>
  </si>
  <si>
    <t>□ 기        번 :</t>
    <phoneticPr fontId="3" type="noConversion"/>
  </si>
  <si>
    <t>1</t>
    <phoneticPr fontId="6" type="noConversion"/>
  </si>
  <si>
    <t>□ 산물소재지 :</t>
    <phoneticPr fontId="3" type="noConversion"/>
  </si>
  <si>
    <t>수 재 종</t>
    <phoneticPr fontId="3" type="noConversion"/>
  </si>
  <si>
    <t>수      량</t>
    <phoneticPr fontId="3" type="noConversion"/>
  </si>
  <si>
    <t>용   도</t>
    <phoneticPr fontId="3" type="noConversion"/>
  </si>
  <si>
    <t>예 정 가 격</t>
    <phoneticPr fontId="3" type="noConversion"/>
  </si>
  <si>
    <t>비  고</t>
    <phoneticPr fontId="3" type="noConversion"/>
  </si>
  <si>
    <t>본수(본)</t>
    <phoneticPr fontId="3" type="noConversion"/>
  </si>
  <si>
    <t>단가(원)</t>
    <phoneticPr fontId="3" type="noConversion"/>
  </si>
  <si>
    <t>금액(원)</t>
    <phoneticPr fontId="3" type="noConversion"/>
  </si>
  <si>
    <t>기타침엽수(미이용바이오매스)</t>
    <phoneticPr fontId="6" type="noConversion"/>
  </si>
  <si>
    <t>-</t>
    <phoneticPr fontId="6" type="noConversion"/>
  </si>
  <si>
    <t>-</t>
    <phoneticPr fontId="3" type="noConversion"/>
  </si>
  <si>
    <t>소 계</t>
    <phoneticPr fontId="3" type="noConversion"/>
  </si>
  <si>
    <t>재 계</t>
    <phoneticPr fontId="3" type="noConversion"/>
  </si>
  <si>
    <t>평 정 액(원)</t>
    <phoneticPr fontId="3" type="noConversion"/>
  </si>
  <si>
    <t xml:space="preserve">  위와 같이 평정함.</t>
    <phoneticPr fontId="3" type="noConversion"/>
  </si>
  <si>
    <t/>
  </si>
  <si>
    <t>임업사무관</t>
  </si>
  <si>
    <t>이성호</t>
  </si>
  <si>
    <t>(인)</t>
    <phoneticPr fontId="6" type="noConversion"/>
  </si>
  <si>
    <t>삼백삼십칠만일천사백원정</t>
    <phoneticPr fontId="2" type="noConversion"/>
  </si>
  <si>
    <t>수량(t)</t>
    <phoneticPr fontId="2" type="noConversion"/>
  </si>
  <si>
    <t>재적(㎥)</t>
    <phoneticPr fontId="3" type="noConversion"/>
  </si>
  <si>
    <t>칩</t>
    <phoneticPr fontId="6" type="noConversion"/>
  </si>
  <si>
    <t>원목</t>
    <phoneticPr fontId="3" type="noConversion"/>
  </si>
  <si>
    <t>미이용바이오매스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</si>
</sst>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#,##0.00_ "/>
    <numFmt numFmtId="178" formatCode="#,##0_ "/>
    <numFmt numFmtId="179" formatCode="#,##0_ ;[Red]\-#,##0\ "/>
    <numFmt numFmtId="180" formatCode="yyyy&quot;년&quot;\ m&quot;월&quot;\ d&quot;일&quot;;@"/>
  </numFmts>
  <fonts count="14" x14ac:knownFonts="1">
    <font>
      <sz val="11"/>
      <color theme="1"/>
      <name val="맑은 고딕"/>
      <family val="2"/>
      <scheme val="minor"/>
    </font>
    <font>
      <b/>
      <sz val="20"/>
      <name val="굴림"/>
      <family val="3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굴림"/>
      <family val="3"/>
      <charset val="129"/>
    </font>
    <font>
      <b/>
      <sz val="13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12"/>
      <name val="굴림"/>
      <family val="3"/>
      <charset val="129"/>
    </font>
    <font>
      <sz val="10"/>
      <name val="굴림"/>
      <family val="3"/>
      <charset val="129"/>
    </font>
    <font>
      <b/>
      <sz val="11"/>
      <name val="굴림"/>
      <family val="3"/>
      <charset val="129"/>
    </font>
    <font>
      <b/>
      <sz val="14"/>
      <name val="굴림"/>
      <family val="3"/>
      <charset val="129"/>
    </font>
    <font>
      <sz val="12"/>
      <name val="굴림"/>
      <family val="3"/>
      <charset val="129"/>
    </font>
    <font>
      <b/>
      <sz val="18"/>
      <name val="굴림"/>
      <family val="3"/>
      <charset val="129"/>
    </font>
    <font>
      <b/>
      <sz val="16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4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49" fontId="4" fillId="2" borderId="5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4" xfId="0" applyFont="1" applyBorder="1" applyAlignment="1" applyProtection="1">
      <alignment horizontal="distributed" vertical="center"/>
      <protection hidden="1"/>
    </xf>
    <xf numFmtId="49" fontId="4" fillId="2" borderId="0" xfId="0" applyNumberFormat="1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hidden="1"/>
    </xf>
    <xf numFmtId="0" fontId="7" fillId="0" borderId="6" xfId="0" applyFont="1" applyBorder="1" applyAlignment="1" applyProtection="1">
      <alignment horizontal="distributed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 shrinkToFit="1"/>
      <protection hidden="1"/>
    </xf>
    <xf numFmtId="176" fontId="8" fillId="0" borderId="13" xfId="0" applyNumberFormat="1" applyFont="1" applyFill="1" applyBorder="1" applyAlignment="1" applyProtection="1">
      <alignment vertical="center" shrinkToFit="1"/>
      <protection hidden="1"/>
    </xf>
    <xf numFmtId="177" fontId="8" fillId="0" borderId="13" xfId="0" applyNumberFormat="1" applyFont="1" applyFill="1" applyBorder="1" applyAlignment="1" applyProtection="1">
      <alignment vertical="center" shrinkToFit="1"/>
      <protection hidden="1"/>
    </xf>
    <xf numFmtId="0" fontId="8" fillId="0" borderId="13" xfId="0" applyFont="1" applyFill="1" applyBorder="1" applyAlignment="1" applyProtection="1">
      <alignment horizontal="center" vertical="center" shrinkToFit="1"/>
      <protection hidden="1"/>
    </xf>
    <xf numFmtId="178" fontId="8" fillId="0" borderId="13" xfId="0" applyNumberFormat="1" applyFont="1" applyBorder="1" applyAlignment="1" applyProtection="1">
      <alignment vertical="center" shrinkToFit="1"/>
      <protection hidden="1"/>
    </xf>
    <xf numFmtId="178" fontId="8" fillId="2" borderId="14" xfId="0" applyNumberFormat="1" applyFont="1" applyFill="1" applyBorder="1" applyAlignment="1" applyProtection="1">
      <alignment vertical="center" shrinkToFit="1"/>
      <protection locked="0"/>
    </xf>
    <xf numFmtId="0" fontId="8" fillId="2" borderId="14" xfId="0" applyFont="1" applyFill="1" applyBorder="1" applyAlignment="1" applyProtection="1">
      <alignment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176" fontId="8" fillId="0" borderId="13" xfId="0" applyNumberFormat="1" applyFont="1" applyBorder="1" applyAlignment="1" applyProtection="1">
      <alignment vertical="center" shrinkToFit="1"/>
      <protection hidden="1"/>
    </xf>
    <xf numFmtId="177" fontId="8" fillId="0" borderId="13" xfId="0" quotePrefix="1" applyNumberFormat="1" applyFont="1" applyBorder="1" applyAlignment="1" applyProtection="1">
      <alignment vertical="center" shrinkToFit="1"/>
      <protection hidden="1"/>
    </xf>
    <xf numFmtId="0" fontId="8" fillId="0" borderId="13" xfId="0" quotePrefix="1" applyFont="1" applyBorder="1" applyAlignment="1" applyProtection="1">
      <alignment horizontal="center" vertical="center" shrinkToFit="1"/>
      <protection hidden="1"/>
    </xf>
    <xf numFmtId="178" fontId="8" fillId="0" borderId="13" xfId="0" quotePrefix="1" applyNumberFormat="1" applyFont="1" applyBorder="1" applyAlignment="1" applyProtection="1">
      <alignment horizontal="center" vertical="center" shrinkToFit="1"/>
      <protection hidden="1"/>
    </xf>
    <xf numFmtId="179" fontId="8" fillId="0" borderId="13" xfId="0" applyNumberFormat="1" applyFont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 shrinkToFit="1"/>
      <protection hidden="1"/>
    </xf>
    <xf numFmtId="0" fontId="8" fillId="0" borderId="14" xfId="0" quotePrefix="1" applyFont="1" applyBorder="1" applyAlignment="1" applyProtection="1">
      <alignment vertical="center"/>
      <protection hidden="1"/>
    </xf>
    <xf numFmtId="0" fontId="7" fillId="0" borderId="12" xfId="0" applyFont="1" applyBorder="1" applyAlignment="1" applyProtection="1">
      <alignment horizontal="center" vertical="center" shrinkToFit="1"/>
      <protection hidden="1"/>
    </xf>
    <xf numFmtId="178" fontId="9" fillId="0" borderId="13" xfId="0" quotePrefix="1" applyNumberFormat="1" applyFont="1" applyBorder="1" applyAlignment="1" applyProtection="1">
      <alignment vertical="center" shrinkToFit="1"/>
      <protection hidden="1"/>
    </xf>
    <xf numFmtId="177" fontId="9" fillId="0" borderId="13" xfId="0" quotePrefix="1" applyNumberFormat="1" applyFont="1" applyBorder="1" applyAlignment="1" applyProtection="1">
      <alignment vertical="center" shrinkToFit="1"/>
      <protection hidden="1"/>
    </xf>
    <xf numFmtId="0" fontId="9" fillId="0" borderId="13" xfId="0" quotePrefix="1" applyFont="1" applyBorder="1" applyAlignment="1" applyProtection="1">
      <alignment horizontal="center" vertical="center" shrinkToFit="1"/>
      <protection hidden="1"/>
    </xf>
    <xf numFmtId="178" fontId="9" fillId="0" borderId="13" xfId="0" quotePrefix="1" applyNumberFormat="1" applyFont="1" applyBorder="1" applyAlignment="1" applyProtection="1">
      <alignment horizontal="center" vertical="center" shrinkToFit="1"/>
      <protection hidden="1"/>
    </xf>
    <xf numFmtId="179" fontId="9" fillId="0" borderId="13" xfId="0" applyNumberFormat="1" applyFont="1" applyBorder="1" applyAlignment="1" applyProtection="1">
      <alignment vertical="center" shrinkToFit="1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  <protection locked="0" hidden="1"/>
    </xf>
    <xf numFmtId="49" fontId="13" fillId="3" borderId="0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vertical="center"/>
      <protection hidden="1"/>
    </xf>
    <xf numFmtId="176" fontId="8" fillId="0" borderId="13" xfId="0" applyNumberFormat="1" applyFont="1" applyFill="1" applyBorder="1" applyAlignment="1" applyProtection="1">
      <alignment horizontal="right" vertical="center" shrinkToFit="1"/>
      <protection hidden="1"/>
    </xf>
    <xf numFmtId="179" fontId="9" fillId="0" borderId="15" xfId="0" applyNumberFormat="1" applyFont="1" applyBorder="1" applyAlignment="1" applyProtection="1">
      <alignment horizontal="right" vertical="center"/>
      <protection hidden="1"/>
    </xf>
    <xf numFmtId="179" fontId="9" fillId="0" borderId="16" xfId="0" applyNumberFormat="1" applyFont="1" applyBorder="1" applyAlignment="1" applyProtection="1">
      <alignment horizontal="right" vertical="center"/>
      <protection hidden="1"/>
    </xf>
    <xf numFmtId="179" fontId="9" fillId="0" borderId="17" xfId="0" applyNumberFormat="1" applyFont="1" applyBorder="1" applyAlignment="1" applyProtection="1">
      <alignment horizontal="right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178" fontId="10" fillId="2" borderId="13" xfId="0" applyNumberFormat="1" applyFont="1" applyFill="1" applyBorder="1" applyAlignment="1" applyProtection="1">
      <alignment vertical="center"/>
      <protection locked="0"/>
    </xf>
    <xf numFmtId="0" fontId="10" fillId="2" borderId="13" xfId="0" applyFont="1" applyFill="1" applyBorder="1" applyAlignment="1" applyProtection="1">
      <alignment vertical="center"/>
      <protection locked="0"/>
    </xf>
    <xf numFmtId="0" fontId="10" fillId="2" borderId="14" xfId="0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180" fontId="11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right" vertical="center"/>
      <protection locked="0" hidden="1"/>
    </xf>
    <xf numFmtId="49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177" fontId="9" fillId="0" borderId="15" xfId="0" quotePrefix="1" applyNumberFormat="1" applyFont="1" applyBorder="1" applyAlignment="1" applyProtection="1">
      <alignment vertical="center" shrinkToFit="1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49328;&#47548;&#44221;&#50689;&#51312;&#49457;&#54016;\&#44608;&#45208;&#47548;(2021)\1.%20&#51077;&#47785;&#52376;&#48516;\16.%20&#54028;&#49604;&#52841;(&#49328;&#47548;&#50504;&#51204;&#44277;&#44036;%20&#49324;&#50629;%20&#49373;&#49328;&#51116;)\&#45824;&#44552;&#49324;&#51221;%20&#54217;&#51221;&#494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종별재적표"/>
      <sheetName val="시가"/>
      <sheetName val="기본자료"/>
      <sheetName val="운반비산출"/>
      <sheetName val="적용시장산출"/>
      <sheetName val="평균시가"/>
      <sheetName val="사정표"/>
      <sheetName val="공시목"/>
      <sheetName val="평균단가"/>
      <sheetName val="평정서"/>
      <sheetName val="집재공정"/>
    </sheetNames>
    <sheetDataSet>
      <sheetData sheetId="0">
        <row r="3">
          <cell r="D3" t="str">
            <v>칠곡 12임반 7(사)소반</v>
          </cell>
        </row>
        <row r="14">
          <cell r="B14" t="str">
            <v>기타침엽수 산업</v>
          </cell>
          <cell r="D14">
            <v>29</v>
          </cell>
          <cell r="E14">
            <v>1.1499999999999999</v>
          </cell>
          <cell r="F14" t="str">
            <v>칩,펄프</v>
          </cell>
        </row>
        <row r="15">
          <cell r="B15" t="str">
            <v>기타활엽수 산업</v>
          </cell>
          <cell r="D15">
            <v>1986</v>
          </cell>
          <cell r="E15">
            <v>48.44</v>
          </cell>
          <cell r="F15" t="str">
            <v>칩,펄프</v>
          </cell>
        </row>
        <row r="25">
          <cell r="H25" t="str">
            <v/>
          </cell>
        </row>
        <row r="26">
          <cell r="H26" t="str">
            <v/>
          </cell>
        </row>
        <row r="27">
          <cell r="H27" t="str">
            <v/>
          </cell>
        </row>
        <row r="28">
          <cell r="H28" t="str">
            <v/>
          </cell>
        </row>
        <row r="29">
          <cell r="H29" t="str">
            <v/>
          </cell>
        </row>
        <row r="30">
          <cell r="H30" t="str">
            <v/>
          </cell>
        </row>
        <row r="31">
          <cell r="H31" t="str">
            <v/>
          </cell>
        </row>
        <row r="32">
          <cell r="H32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 t="str">
            <v/>
          </cell>
        </row>
      </sheetData>
      <sheetData sheetId="8">
        <row r="9">
          <cell r="A9" t="str">
            <v>기타침엽수 산업</v>
          </cell>
          <cell r="B9" t="str">
            <v>기타침엽수 산업</v>
          </cell>
          <cell r="C9" t="str">
            <v>거창군</v>
          </cell>
          <cell r="D9">
            <v>35048</v>
          </cell>
          <cell r="E9">
            <v>1.1539999999999999</v>
          </cell>
          <cell r="F9">
            <v>40445</v>
          </cell>
          <cell r="G9">
            <v>35048</v>
          </cell>
        </row>
        <row r="10">
          <cell r="A10" t="str">
            <v>기타활엽수 산업</v>
          </cell>
          <cell r="B10" t="str">
            <v>기타활엽수 산업</v>
          </cell>
          <cell r="C10" t="str">
            <v>남원시</v>
          </cell>
          <cell r="D10">
            <v>36088</v>
          </cell>
          <cell r="E10">
            <v>48.442</v>
          </cell>
          <cell r="F10">
            <v>1748175</v>
          </cell>
          <cell r="G10">
            <v>36088</v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zoomScale="115" zoomScaleNormal="100" zoomScaleSheetLayoutView="115" workbookViewId="0">
      <selection activeCell="F25" sqref="F25"/>
    </sheetView>
  </sheetViews>
  <sheetFormatPr defaultRowHeight="16.5" x14ac:dyDescent="0.3"/>
  <cols>
    <col min="1" max="1" width="20" customWidth="1"/>
    <col min="2" max="8" width="10.625" customWidth="1"/>
  </cols>
  <sheetData>
    <row r="1" spans="1:8" ht="25.5" x14ac:dyDescent="0.3">
      <c r="A1" s="61" t="s">
        <v>0</v>
      </c>
      <c r="B1" s="62"/>
      <c r="C1" s="62"/>
      <c r="D1" s="62"/>
      <c r="E1" s="62"/>
      <c r="F1" s="62"/>
      <c r="G1" s="62"/>
      <c r="H1" s="63"/>
    </row>
    <row r="2" spans="1:8" x14ac:dyDescent="0.3">
      <c r="A2" s="1"/>
      <c r="B2" s="2"/>
      <c r="C2" s="2"/>
      <c r="D2" s="38"/>
      <c r="E2" s="2"/>
      <c r="F2" s="2"/>
      <c r="G2" s="2"/>
      <c r="H2" s="3"/>
    </row>
    <row r="3" spans="1:8" x14ac:dyDescent="0.3">
      <c r="A3" s="1"/>
      <c r="B3" s="2"/>
      <c r="C3" s="2"/>
      <c r="D3" s="38"/>
      <c r="E3" s="2"/>
      <c r="F3" s="2"/>
      <c r="G3" s="4" t="s">
        <v>1</v>
      </c>
      <c r="H3" s="5" t="s">
        <v>2</v>
      </c>
    </row>
    <row r="4" spans="1:8" x14ac:dyDescent="0.3">
      <c r="A4" s="1"/>
      <c r="B4" s="2"/>
      <c r="C4" s="2"/>
      <c r="D4" s="38"/>
      <c r="E4" s="2"/>
      <c r="F4" s="2"/>
      <c r="G4" s="6" t="s">
        <v>3</v>
      </c>
      <c r="H4" s="5" t="s">
        <v>4</v>
      </c>
    </row>
    <row r="5" spans="1:8" x14ac:dyDescent="0.3">
      <c r="A5" s="1"/>
      <c r="B5" s="2"/>
      <c r="C5" s="2"/>
      <c r="D5" s="38"/>
      <c r="E5" s="2"/>
      <c r="F5" s="2"/>
      <c r="G5" s="6" t="s">
        <v>5</v>
      </c>
      <c r="H5" s="5" t="s">
        <v>6</v>
      </c>
    </row>
    <row r="6" spans="1:8" x14ac:dyDescent="0.3">
      <c r="A6" s="7" t="s">
        <v>7</v>
      </c>
      <c r="B6" s="8" t="s">
        <v>8</v>
      </c>
      <c r="C6" s="2"/>
      <c r="D6" s="38"/>
      <c r="E6" s="2"/>
      <c r="F6" s="2"/>
      <c r="G6" s="2"/>
      <c r="H6" s="9"/>
    </row>
    <row r="7" spans="1:8" x14ac:dyDescent="0.3">
      <c r="A7" s="10" t="s">
        <v>9</v>
      </c>
      <c r="B7" s="64" t="str">
        <f>[1]수종별재적표!D3</f>
        <v>칠곡 12임반 7(사)소반</v>
      </c>
      <c r="C7" s="64"/>
      <c r="D7" s="64"/>
      <c r="E7" s="64"/>
      <c r="F7" s="64"/>
      <c r="G7" s="64"/>
      <c r="H7" s="65"/>
    </row>
    <row r="8" spans="1:8" x14ac:dyDescent="0.3">
      <c r="A8" s="66" t="s">
        <v>10</v>
      </c>
      <c r="B8" s="72" t="s">
        <v>11</v>
      </c>
      <c r="C8" s="73"/>
      <c r="D8" s="74"/>
      <c r="E8" s="67" t="s">
        <v>12</v>
      </c>
      <c r="F8" s="67" t="s">
        <v>13</v>
      </c>
      <c r="G8" s="67"/>
      <c r="H8" s="69" t="s">
        <v>14</v>
      </c>
    </row>
    <row r="9" spans="1:8" x14ac:dyDescent="0.3">
      <c r="A9" s="50"/>
      <c r="B9" s="11" t="s">
        <v>15</v>
      </c>
      <c r="C9" s="11" t="s">
        <v>31</v>
      </c>
      <c r="D9" s="12" t="s">
        <v>30</v>
      </c>
      <c r="E9" s="68"/>
      <c r="F9" s="11" t="s">
        <v>16</v>
      </c>
      <c r="G9" s="11" t="s">
        <v>17</v>
      </c>
      <c r="H9" s="70"/>
    </row>
    <row r="10" spans="1:8" x14ac:dyDescent="0.3">
      <c r="A10" s="13" t="str">
        <f>IF([1]수종별재적표!B14="","",[1]수종별재적표!B14)</f>
        <v>기타침엽수 산업</v>
      </c>
      <c r="B10" s="14">
        <f>IF(A10="","",[1]수종별재적표!D14)</f>
        <v>29</v>
      </c>
      <c r="C10" s="15">
        <f>IF(A10="","",[1]수종별재적표!E14)</f>
        <v>1.1499999999999999</v>
      </c>
      <c r="D10" s="46" t="s">
        <v>19</v>
      </c>
      <c r="E10" s="16" t="str">
        <f>IF(A10="","",[1]수종별재적표!F14)</f>
        <v>칩,펄프</v>
      </c>
      <c r="F10" s="17">
        <f>IF(A10="","",VLOOKUP(A10,[1]평균단가!$A$9:$G$28,7,FALSE))</f>
        <v>35048</v>
      </c>
      <c r="G10" s="17">
        <f>IF(OR(A10="",ISERROR(ROUND(C10*F10,0))),"",ROUND(C10*F10,0))</f>
        <v>40305</v>
      </c>
      <c r="H10" s="18"/>
    </row>
    <row r="11" spans="1:8" x14ac:dyDescent="0.3">
      <c r="A11" s="13" t="str">
        <f>IF([1]수종별재적표!B15="","",[1]수종별재적표!B15)</f>
        <v>기타활엽수 산업</v>
      </c>
      <c r="B11" s="14">
        <f>IF(A11="","",[1]수종별재적표!D15)</f>
        <v>1986</v>
      </c>
      <c r="C11" s="15">
        <f>IF(A11="","",[1]수종별재적표!E15)</f>
        <v>48.44</v>
      </c>
      <c r="D11" s="46" t="s">
        <v>19</v>
      </c>
      <c r="E11" s="16" t="str">
        <f>IF(A11="","",[1]수종별재적표!F15)</f>
        <v>칩,펄프</v>
      </c>
      <c r="F11" s="17">
        <f>IF(A11="","",VLOOKUP(A11,[1]평균단가!$A$9:$G$28,7,FALSE))</f>
        <v>36088</v>
      </c>
      <c r="G11" s="17">
        <f>IF(OR(A11="",ISERROR(ROUND(C11*F11,0))),"",ROUND(C11*F11,0))</f>
        <v>1748103</v>
      </c>
      <c r="H11" s="19"/>
    </row>
    <row r="12" spans="1:8" x14ac:dyDescent="0.3">
      <c r="A12" s="13" t="s">
        <v>18</v>
      </c>
      <c r="B12" s="46" t="s">
        <v>19</v>
      </c>
      <c r="C12" s="46" t="s">
        <v>19</v>
      </c>
      <c r="D12" s="15">
        <v>126.64</v>
      </c>
      <c r="E12" s="16" t="s">
        <v>32</v>
      </c>
      <c r="F12" s="17">
        <v>12500</v>
      </c>
      <c r="G12" s="17">
        <f>IF(OR(A12="",ISERROR(ROUND(D12*F12,0))),"",ROUND(D12*F12,0))</f>
        <v>1583000</v>
      </c>
      <c r="H12" s="19"/>
    </row>
    <row r="13" spans="1:8" x14ac:dyDescent="0.3">
      <c r="A13" s="13" t="str">
        <f>IF([1]수종별재적표!B17="","",[1]수종별재적표!B17)</f>
        <v/>
      </c>
      <c r="B13" s="14" t="str">
        <f>IF(A13="","",[1]수종별재적표!D17)</f>
        <v/>
      </c>
      <c r="C13" s="15" t="str">
        <f>IF(A13="","",[1]수종별재적표!E17)</f>
        <v/>
      </c>
      <c r="D13" s="15"/>
      <c r="E13" s="16" t="str">
        <f>IF(A13="","",[1]수종별재적표!F17)</f>
        <v/>
      </c>
      <c r="F13" s="17" t="str">
        <f>IF(A13="","",VLOOKUP(A13,[1]평균단가!$A$9:$G$28,7,FALSE))</f>
        <v/>
      </c>
      <c r="G13" s="17" t="str">
        <f>IF(OR(A13="",ISERROR(ROUND(C13*F13,0))),"",ROUND(C13*F13,0))</f>
        <v/>
      </c>
      <c r="H13" s="19"/>
    </row>
    <row r="14" spans="1:8" x14ac:dyDescent="0.3">
      <c r="A14" s="13" t="str">
        <f>IF([1]수종별재적표!B18="","",[1]수종별재적표!B18)</f>
        <v/>
      </c>
      <c r="B14" s="14" t="str">
        <f>IF(A14="","",[1]수종별재적표!D18)</f>
        <v/>
      </c>
      <c r="C14" s="15" t="str">
        <f>IF(A14="","",[1]수종별재적표!E18)</f>
        <v/>
      </c>
      <c r="D14" s="15"/>
      <c r="E14" s="16" t="str">
        <f>IF(A14="","",[1]수종별재적표!F18)</f>
        <v/>
      </c>
      <c r="F14" s="17" t="str">
        <f>IF(A14="","",VLOOKUP(A14,[1]평균단가!$A$9:$G$28,7,FALSE))</f>
        <v/>
      </c>
      <c r="G14" s="17" t="str">
        <f>IF(OR(A14="",ISERROR(ROUND(C14*F14,0))),"",ROUND(C14*F14,0))</f>
        <v/>
      </c>
      <c r="H14" s="19"/>
    </row>
    <row r="15" spans="1:8" x14ac:dyDescent="0.3">
      <c r="A15" s="13" t="str">
        <f>IF([1]수종별재적표!B19="","",[1]수종별재적표!B19)</f>
        <v/>
      </c>
      <c r="B15" s="14" t="str">
        <f>IF(A15="","",[1]수종별재적표!D19)</f>
        <v/>
      </c>
      <c r="C15" s="15" t="str">
        <f>IF(A15="","",[1]수종별재적표!E19)</f>
        <v/>
      </c>
      <c r="D15" s="15"/>
      <c r="E15" s="16" t="str">
        <f>IF(A15="","",[1]수종별재적표!F19)</f>
        <v/>
      </c>
      <c r="F15" s="17" t="str">
        <f>IF(A15="","",VLOOKUP(A15,[1]평균단가!$A$9:$G$28,7,FALSE))</f>
        <v/>
      </c>
      <c r="G15" s="17" t="str">
        <f>IF(OR(A15="",ISERROR(ROUND(C15*F15,0))),"",ROUND(C15*F15,0))</f>
        <v/>
      </c>
      <c r="H15" s="19"/>
    </row>
    <row r="16" spans="1:8" x14ac:dyDescent="0.3">
      <c r="A16" s="13" t="str">
        <f>IF([1]수종별재적표!B20="","",[1]수종별재적표!B20)</f>
        <v/>
      </c>
      <c r="B16" s="14" t="str">
        <f>IF(A16="","",[1]수종별재적표!D20)</f>
        <v/>
      </c>
      <c r="C16" s="15" t="str">
        <f>IF(A16="","",[1]수종별재적표!E20)</f>
        <v/>
      </c>
      <c r="D16" s="15"/>
      <c r="E16" s="16" t="str">
        <f>IF(A16="","",[1]수종별재적표!F20)</f>
        <v/>
      </c>
      <c r="F16" s="17" t="str">
        <f>IF(A16="","",VLOOKUP(A16,[1]평균단가!$A$9:$G$28,7,FALSE))</f>
        <v/>
      </c>
      <c r="G16" s="17" t="str">
        <f>IF(OR(A16="",ISERROR(ROUND(C16*F16,0))),"",ROUND(C16*F16,0))</f>
        <v/>
      </c>
      <c r="H16" s="19"/>
    </row>
    <row r="17" spans="1:8" x14ac:dyDescent="0.3">
      <c r="A17" s="13" t="str">
        <f>IF([1]수종별재적표!B21="","",[1]수종별재적표!B21)</f>
        <v/>
      </c>
      <c r="B17" s="14" t="str">
        <f>IF(A17="","",[1]수종별재적표!D21)</f>
        <v/>
      </c>
      <c r="C17" s="15" t="str">
        <f>IF(A17="","",[1]수종별재적표!E21)</f>
        <v/>
      </c>
      <c r="D17" s="15"/>
      <c r="E17" s="16" t="str">
        <f>IF(A17="","",[1]수종별재적표!F21)</f>
        <v/>
      </c>
      <c r="F17" s="17" t="str">
        <f>IF(A17="","",VLOOKUP(A17,[1]평균단가!$A$9:$G$28,7,FALSE))</f>
        <v/>
      </c>
      <c r="G17" s="17" t="str">
        <f>IF(OR(A17="",ISERROR(ROUND(C17*F17,0))),"",ROUND(C17*F17,0))</f>
        <v/>
      </c>
      <c r="H17" s="19"/>
    </row>
    <row r="18" spans="1:8" x14ac:dyDescent="0.3">
      <c r="A18" s="13" t="str">
        <f>IF([1]수종별재적표!B22="","",[1]수종별재적표!B22)</f>
        <v/>
      </c>
      <c r="B18" s="14" t="str">
        <f>IF(A18="","",[1]수종별재적표!D22)</f>
        <v/>
      </c>
      <c r="C18" s="15" t="str">
        <f>IF(A18="","",[1]수종별재적표!E22)</f>
        <v/>
      </c>
      <c r="D18" s="15"/>
      <c r="E18" s="16" t="str">
        <f>IF(A18="","",[1]수종별재적표!F22)</f>
        <v/>
      </c>
      <c r="F18" s="17" t="str">
        <f>IF(A18="","",VLOOKUP(A18,[1]평균단가!$A$9:$G$28,7,FALSE))</f>
        <v/>
      </c>
      <c r="G18" s="17" t="str">
        <f>IF(OR(A18="",ISERROR(ROUND(C18*F18,0))),"",ROUND(C18*F18,0))</f>
        <v/>
      </c>
      <c r="H18" s="19"/>
    </row>
    <row r="19" spans="1:8" x14ac:dyDescent="0.3">
      <c r="A19" s="13" t="str">
        <f>IF([1]수종별재적표!B23="","",[1]수종별재적표!B23)</f>
        <v/>
      </c>
      <c r="B19" s="14" t="str">
        <f>IF(A19="","",[1]수종별재적표!D23)</f>
        <v/>
      </c>
      <c r="C19" s="15" t="str">
        <f>IF(A19="","",[1]수종별재적표!E23)</f>
        <v/>
      </c>
      <c r="D19" s="15"/>
      <c r="E19" s="16" t="str">
        <f>IF(A19="","",[1]수종별재적표!F23)</f>
        <v/>
      </c>
      <c r="F19" s="17" t="str">
        <f>IF(A19="","",VLOOKUP(A19,[1]평균단가!$A$9:$G$28,7,FALSE))</f>
        <v/>
      </c>
      <c r="G19" s="17" t="str">
        <f>IF(OR(A19="",ISERROR(ROUND(C19*F19,0))),"",ROUND(C19*F19,0))</f>
        <v/>
      </c>
      <c r="H19" s="19"/>
    </row>
    <row r="20" spans="1:8" x14ac:dyDescent="0.3">
      <c r="A20" s="13" t="str">
        <f>IF([1]수종별재적표!B24="","",[1]수종별재적표!B24)</f>
        <v/>
      </c>
      <c r="B20" s="14" t="str">
        <f>IF(A20="","",[1]수종별재적표!D24)</f>
        <v/>
      </c>
      <c r="C20" s="15" t="str">
        <f>IF(A20="","",[1]수종별재적표!E24)</f>
        <v/>
      </c>
      <c r="D20" s="15"/>
      <c r="E20" s="16" t="str">
        <f>IF(A20="","",[1]수종별재적표!F24)</f>
        <v/>
      </c>
      <c r="F20" s="17" t="str">
        <f>IF(A20="","",VLOOKUP(A20,[1]평균단가!$A$9:$G$28,7,FALSE))</f>
        <v/>
      </c>
      <c r="G20" s="17" t="str">
        <f>IF(OR(A20="",ISERROR(ROUND(C20*F20,0))),"",ROUND(C20*F20,0))</f>
        <v/>
      </c>
      <c r="H20" s="19"/>
    </row>
    <row r="21" spans="1:8" x14ac:dyDescent="0.3">
      <c r="A21" s="13" t="str">
        <f>IF([1]수종별재적표!B25="","",[1]수종별재적표!B25)</f>
        <v/>
      </c>
      <c r="B21" s="14" t="str">
        <f>IF(A21="","",[1]수종별재적표!D25)</f>
        <v/>
      </c>
      <c r="C21" s="15" t="str">
        <f>IF(A21="","",[1]수종별재적표!H25)</f>
        <v/>
      </c>
      <c r="D21" s="15"/>
      <c r="E21" s="16" t="str">
        <f>IF(A21="","",[1]수종별재적표!F25)</f>
        <v/>
      </c>
      <c r="F21" s="17" t="str">
        <f>IF(A21="","",VLOOKUP(A21,[1]평균단가!$A$9:$G$28,7,FALSE))</f>
        <v/>
      </c>
      <c r="G21" s="17" t="str">
        <f>IF(OR(A21="",ISERROR(ROUND(C21*F21,0))),"",ROUND(C21*F21,0))</f>
        <v/>
      </c>
      <c r="H21" s="19"/>
    </row>
    <row r="22" spans="1:8" x14ac:dyDescent="0.3">
      <c r="A22" s="13" t="str">
        <f>IF([1]수종별재적표!B26="","",[1]수종별재적표!B26)</f>
        <v/>
      </c>
      <c r="B22" s="14" t="str">
        <f>IF(A22="","",[1]수종별재적표!D26)</f>
        <v/>
      </c>
      <c r="C22" s="15" t="str">
        <f>IF(A22="","",[1]수종별재적표!H26)</f>
        <v/>
      </c>
      <c r="D22" s="15"/>
      <c r="E22" s="16" t="str">
        <f>IF(A22="","",[1]수종별재적표!F26)</f>
        <v/>
      </c>
      <c r="F22" s="17" t="str">
        <f>IF(A22="","",VLOOKUP(A22,[1]평균단가!$A$9:$G$28,7,FALSE))</f>
        <v/>
      </c>
      <c r="G22" s="17" t="str">
        <f>IF(OR(A22="",ISERROR(ROUND(C22*F22,0))),"",ROUND(C22*F22,0))</f>
        <v/>
      </c>
      <c r="H22" s="19"/>
    </row>
    <row r="23" spans="1:8" x14ac:dyDescent="0.3">
      <c r="A23" s="13" t="str">
        <f>IF([1]수종별재적표!B27="","",[1]수종별재적표!B27)</f>
        <v/>
      </c>
      <c r="B23" s="14" t="str">
        <f>IF(A23="","",[1]수종별재적표!D27)</f>
        <v/>
      </c>
      <c r="C23" s="15" t="str">
        <f>IF(A23="","",[1]수종별재적표!H27)</f>
        <v/>
      </c>
      <c r="D23" s="15"/>
      <c r="E23" s="16" t="str">
        <f>IF(A23="","",[1]수종별재적표!F27)</f>
        <v/>
      </c>
      <c r="F23" s="17" t="str">
        <f>IF(A23="","",VLOOKUP(A23,[1]평균단가!$A$9:$G$28,7,FALSE))</f>
        <v/>
      </c>
      <c r="G23" s="17" t="str">
        <f>IF(OR(A23="",ISERROR(ROUND(C23*F23,0))),"",ROUND(C23*F23,0))</f>
        <v/>
      </c>
      <c r="H23" s="19"/>
    </row>
    <row r="24" spans="1:8" x14ac:dyDescent="0.3">
      <c r="A24" s="13" t="str">
        <f>IF([1]수종별재적표!B28="","",[1]수종별재적표!B28)</f>
        <v/>
      </c>
      <c r="B24" s="14" t="str">
        <f>IF(A24="","",[1]수종별재적표!D28)</f>
        <v/>
      </c>
      <c r="C24" s="15" t="str">
        <f>IF(A24="","",[1]수종별재적표!H28)</f>
        <v/>
      </c>
      <c r="D24" s="15"/>
      <c r="E24" s="16" t="str">
        <f>IF(A24="","",[1]수종별재적표!F28)</f>
        <v/>
      </c>
      <c r="F24" s="17" t="str">
        <f>IF(A24="","",VLOOKUP(A24,[1]평균단가!$A$9:$G$28,7,FALSE))</f>
        <v/>
      </c>
      <c r="G24" s="17" t="str">
        <f>IF(OR(A24="",ISERROR(ROUND(C24*F24,0))),"",ROUND(C24*F24,0))</f>
        <v/>
      </c>
      <c r="H24" s="19"/>
    </row>
    <row r="25" spans="1:8" x14ac:dyDescent="0.3">
      <c r="A25" s="13" t="str">
        <f>IF([1]수종별재적표!B29="","",[1]수종별재적표!B29)</f>
        <v/>
      </c>
      <c r="B25" s="14" t="str">
        <f>IF(A25="","",[1]수종별재적표!D29)</f>
        <v/>
      </c>
      <c r="C25" s="15" t="str">
        <f>IF(A25="","",[1]수종별재적표!H29)</f>
        <v/>
      </c>
      <c r="D25" s="15"/>
      <c r="E25" s="16" t="str">
        <f>IF(A25="","",[1]수종별재적표!F29)</f>
        <v/>
      </c>
      <c r="F25" s="17" t="str">
        <f>IF(A25="","",VLOOKUP(A25,[1]평균단가!$A$9:$G$28,7,FALSE))</f>
        <v/>
      </c>
      <c r="G25" s="17" t="str">
        <f>IF(OR(A25="",ISERROR(ROUND(C25*F25,0))),"",ROUND(C25*F25,0))</f>
        <v/>
      </c>
      <c r="H25" s="19"/>
    </row>
    <row r="26" spans="1:8" x14ac:dyDescent="0.3">
      <c r="A26" s="13" t="str">
        <f>IF([1]수종별재적표!B30="","",[1]수종별재적표!B30)</f>
        <v/>
      </c>
      <c r="B26" s="14" t="str">
        <f>IF(A26="","",[1]수종별재적표!D30)</f>
        <v/>
      </c>
      <c r="C26" s="15" t="str">
        <f>IF(A26="","",[1]수종별재적표!H30)</f>
        <v/>
      </c>
      <c r="D26" s="15"/>
      <c r="E26" s="16" t="str">
        <f>IF(A26="","",[1]수종별재적표!F30)</f>
        <v/>
      </c>
      <c r="F26" s="17" t="str">
        <f>IF(A26="","",VLOOKUP(A26,[1]평균단가!$A$9:$G$28,7,FALSE))</f>
        <v/>
      </c>
      <c r="G26" s="17" t="str">
        <f>IF(OR(A26="",ISERROR(ROUND(C26*F26,0))),"",ROUND(C26*F26,0))</f>
        <v/>
      </c>
      <c r="H26" s="19"/>
    </row>
    <row r="27" spans="1:8" x14ac:dyDescent="0.3">
      <c r="A27" s="13" t="str">
        <f>IF([1]수종별재적표!B31="","",[1]수종별재적표!B31)</f>
        <v/>
      </c>
      <c r="B27" s="14" t="str">
        <f>IF(A27="","",[1]수종별재적표!D31)</f>
        <v/>
      </c>
      <c r="C27" s="15" t="str">
        <f>IF(A27="","",[1]수종별재적표!H31)</f>
        <v/>
      </c>
      <c r="D27" s="15"/>
      <c r="E27" s="16" t="str">
        <f>IF(A27="","",[1]수종별재적표!F31)</f>
        <v/>
      </c>
      <c r="F27" s="17" t="str">
        <f>IF(A27="","",VLOOKUP(A27,[1]평균단가!$A$9:$G$28,7,FALSE))</f>
        <v/>
      </c>
      <c r="G27" s="17" t="str">
        <f>IF(OR(A27="",ISERROR(ROUND(C27*F27,0))),"",ROUND(C27*F27,0))</f>
        <v/>
      </c>
      <c r="H27" s="19"/>
    </row>
    <row r="28" spans="1:8" x14ac:dyDescent="0.3">
      <c r="A28" s="13" t="str">
        <f>IF([1]수종별재적표!B32="","",[1]수종별재적표!B32)</f>
        <v/>
      </c>
      <c r="B28" s="14" t="str">
        <f>IF(A28="","",[1]수종별재적표!D32)</f>
        <v/>
      </c>
      <c r="C28" s="15" t="str">
        <f>IF(A28="","",[1]수종별재적표!H32)</f>
        <v/>
      </c>
      <c r="D28" s="15"/>
      <c r="E28" s="16" t="str">
        <f>IF(A28="","",[1]수종별재적표!F32)</f>
        <v/>
      </c>
      <c r="F28" s="17" t="str">
        <f>IF(A28="","",VLOOKUP(A28,[1]평균단가!$A$9:$G$28,7,FALSE))</f>
        <v/>
      </c>
      <c r="G28" s="17" t="str">
        <f>IF(OR(A28="",ISERROR(ROUND(C28*F28,0))),"",ROUND(C28*F28,0))</f>
        <v/>
      </c>
      <c r="H28" s="19"/>
    </row>
    <row r="29" spans="1:8" x14ac:dyDescent="0.3">
      <c r="A29" s="13" t="str">
        <f>IF([1]수종별재적표!B33="","",[1]수종별재적표!B33)</f>
        <v/>
      </c>
      <c r="B29" s="14" t="str">
        <f>IF(A29="","",[1]수종별재적표!D33)</f>
        <v/>
      </c>
      <c r="C29" s="15" t="str">
        <f>IF(A29="","",[1]수종별재적표!E33)</f>
        <v/>
      </c>
      <c r="D29" s="15"/>
      <c r="E29" s="16" t="str">
        <f>IF(A29="","",[1]수종별재적표!F33)</f>
        <v/>
      </c>
      <c r="F29" s="17" t="str">
        <f>IF(A29="","",VLOOKUP(A29,[1]평균단가!$A$9:$G$28,7,FALSE))</f>
        <v/>
      </c>
      <c r="G29" s="17" t="str">
        <f>IF(OR(A29="",ISERROR(ROUND(C29*F29,0))),"",ROUND(C29*F29,0))</f>
        <v/>
      </c>
      <c r="H29" s="19"/>
    </row>
    <row r="30" spans="1:8" x14ac:dyDescent="0.3">
      <c r="A30" s="20" t="s">
        <v>33</v>
      </c>
      <c r="B30" s="21">
        <f>SUM(B10:B29)</f>
        <v>2015</v>
      </c>
      <c r="C30" s="22">
        <f>ROUNDDOWN(SUM(C10:C29),2)</f>
        <v>49.59</v>
      </c>
      <c r="D30" s="23" t="s">
        <v>20</v>
      </c>
      <c r="E30" s="23" t="s">
        <v>20</v>
      </c>
      <c r="F30" s="24" t="s">
        <v>20</v>
      </c>
      <c r="G30" s="25">
        <f>SUM(G10:G11)</f>
        <v>1788408</v>
      </c>
      <c r="H30" s="26"/>
    </row>
    <row r="31" spans="1:8" x14ac:dyDescent="0.3">
      <c r="A31" s="20" t="s">
        <v>34</v>
      </c>
      <c r="B31" s="24" t="s">
        <v>20</v>
      </c>
      <c r="C31" s="24" t="s">
        <v>20</v>
      </c>
      <c r="D31" s="22">
        <f>ROUNDDOWN(SUM(D10:D29),2)</f>
        <v>126.64</v>
      </c>
      <c r="E31" s="23" t="s">
        <v>20</v>
      </c>
      <c r="F31" s="24" t="s">
        <v>20</v>
      </c>
      <c r="G31" s="25">
        <f>SUM(G12)</f>
        <v>1583000</v>
      </c>
      <c r="H31" s="26"/>
    </row>
    <row r="32" spans="1:8" x14ac:dyDescent="0.3">
      <c r="A32" s="20" t="s">
        <v>21</v>
      </c>
      <c r="B32" s="24" t="s">
        <v>20</v>
      </c>
      <c r="C32" s="24" t="s">
        <v>20</v>
      </c>
      <c r="D32" s="24"/>
      <c r="E32" s="23" t="s">
        <v>20</v>
      </c>
      <c r="F32" s="24" t="s">
        <v>20</v>
      </c>
      <c r="G32" s="25">
        <f>SUM(G30:G31)</f>
        <v>3371408</v>
      </c>
      <c r="H32" s="27"/>
    </row>
    <row r="33" spans="1:8" x14ac:dyDescent="0.3">
      <c r="A33" s="28" t="s">
        <v>22</v>
      </c>
      <c r="B33" s="29">
        <f>B30</f>
        <v>2015</v>
      </c>
      <c r="C33" s="30">
        <f>C30</f>
        <v>49.59</v>
      </c>
      <c r="D33" s="30">
        <f>D31</f>
        <v>126.64</v>
      </c>
      <c r="E33" s="31" t="s">
        <v>20</v>
      </c>
      <c r="F33" s="32" t="s">
        <v>20</v>
      </c>
      <c r="G33" s="33">
        <f>IF(ISNUMBER(G32),INT(G32/10)*10)</f>
        <v>3371400</v>
      </c>
      <c r="H33" s="34"/>
    </row>
    <row r="34" spans="1:8" x14ac:dyDescent="0.3">
      <c r="A34" s="28"/>
      <c r="B34" s="29"/>
      <c r="C34" s="30"/>
      <c r="D34" s="71"/>
      <c r="E34" s="47" t="s">
        <v>29</v>
      </c>
      <c r="F34" s="48"/>
      <c r="G34" s="49"/>
      <c r="H34" s="34"/>
    </row>
    <row r="35" spans="1:8" x14ac:dyDescent="0.3">
      <c r="A35" s="50" t="s">
        <v>23</v>
      </c>
      <c r="B35" s="51"/>
      <c r="C35" s="52"/>
      <c r="D35" s="52"/>
      <c r="E35" s="52"/>
      <c r="F35" s="52"/>
      <c r="G35" s="52"/>
      <c r="H35" s="53"/>
    </row>
    <row r="36" spans="1:8" x14ac:dyDescent="0.3">
      <c r="A36" s="50"/>
      <c r="B36" s="52"/>
      <c r="C36" s="52"/>
      <c r="D36" s="52"/>
      <c r="E36" s="52"/>
      <c r="F36" s="52"/>
      <c r="G36" s="52"/>
      <c r="H36" s="53"/>
    </row>
    <row r="37" spans="1:8" x14ac:dyDescent="0.3">
      <c r="A37" s="35"/>
      <c r="B37" s="36"/>
      <c r="C37" s="36"/>
      <c r="D37" s="36"/>
      <c r="E37" s="36"/>
      <c r="F37" s="36"/>
      <c r="G37" s="36"/>
      <c r="H37" s="37"/>
    </row>
    <row r="38" spans="1:8" x14ac:dyDescent="0.3">
      <c r="A38" s="54" t="s">
        <v>24</v>
      </c>
      <c r="B38" s="55"/>
      <c r="C38" s="56"/>
      <c r="D38" s="56"/>
      <c r="E38" s="56"/>
      <c r="F38" s="56"/>
      <c r="G38" s="56"/>
      <c r="H38" s="57"/>
    </row>
    <row r="39" spans="1:8" x14ac:dyDescent="0.3">
      <c r="A39" s="1"/>
      <c r="B39" s="2"/>
      <c r="C39" s="2"/>
      <c r="D39" s="38"/>
      <c r="E39" s="2"/>
      <c r="F39" s="2"/>
      <c r="G39" s="2"/>
      <c r="H39" s="3"/>
    </row>
    <row r="40" spans="1:8" x14ac:dyDescent="0.3">
      <c r="A40" s="1"/>
      <c r="B40" s="2"/>
      <c r="C40" s="58" t="s">
        <v>25</v>
      </c>
      <c r="D40" s="58"/>
      <c r="E40" s="58"/>
      <c r="F40" s="58"/>
      <c r="G40" s="39"/>
      <c r="H40" s="3"/>
    </row>
    <row r="41" spans="1:8" x14ac:dyDescent="0.3">
      <c r="A41" s="1"/>
      <c r="B41" s="2"/>
      <c r="C41" s="2"/>
      <c r="D41" s="38"/>
      <c r="E41" s="2"/>
      <c r="F41" s="2"/>
      <c r="G41" s="2"/>
      <c r="H41" s="3"/>
    </row>
    <row r="42" spans="1:8" ht="22.5" x14ac:dyDescent="0.3">
      <c r="A42" s="1"/>
      <c r="B42" s="59" t="s">
        <v>26</v>
      </c>
      <c r="C42" s="59"/>
      <c r="D42" s="40"/>
      <c r="E42" s="60" t="s">
        <v>27</v>
      </c>
      <c r="F42" s="60"/>
      <c r="G42" s="41" t="s">
        <v>28</v>
      </c>
      <c r="H42" s="42"/>
    </row>
    <row r="43" spans="1:8" x14ac:dyDescent="0.3">
      <c r="A43" s="43"/>
      <c r="B43" s="44"/>
      <c r="C43" s="44"/>
      <c r="D43" s="44"/>
      <c r="E43" s="44"/>
      <c r="F43" s="44"/>
      <c r="G43" s="44"/>
      <c r="H43" s="45"/>
    </row>
  </sheetData>
  <mergeCells count="14">
    <mergeCell ref="B42:C42"/>
    <mergeCell ref="E42:F42"/>
    <mergeCell ref="A1:H1"/>
    <mergeCell ref="B7:H7"/>
    <mergeCell ref="A8:A9"/>
    <mergeCell ref="E8:E9"/>
    <mergeCell ref="F8:G8"/>
    <mergeCell ref="H8:H9"/>
    <mergeCell ref="B8:D8"/>
    <mergeCell ref="E34:G34"/>
    <mergeCell ref="A35:A36"/>
    <mergeCell ref="B35:H36"/>
    <mergeCell ref="A38:H38"/>
    <mergeCell ref="C40:F40"/>
  </mergeCells>
  <phoneticPr fontId="2" type="noConversion"/>
  <pageMargins left="0.7" right="0.7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2021-09-23T13:55:45Z</dcterms:modified>
</cp:coreProperties>
</file>